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роекты_2022" sheetId="1" r:id="rId1"/>
  </sheets>
  <calcPr calcId="124519" iterate="1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D26"/>
  <c r="C26"/>
  <c r="E26" s="1"/>
  <c r="E25"/>
  <c r="E24"/>
  <c r="E23"/>
  <c r="E22"/>
  <c r="E21"/>
  <c r="C21"/>
  <c r="D20"/>
  <c r="C20"/>
  <c r="E20" s="1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D11"/>
  <c r="C11"/>
  <c r="E11" s="1"/>
  <c r="G10"/>
  <c r="F10"/>
  <c r="E10"/>
  <c r="G9"/>
  <c r="F9"/>
  <c r="E9"/>
  <c r="D8"/>
  <c r="C8"/>
  <c r="E8" s="1"/>
  <c r="G7"/>
  <c r="F7"/>
  <c r="E7"/>
  <c r="E6"/>
  <c r="C6"/>
  <c r="G6" s="1"/>
  <c r="G4" s="1"/>
  <c r="G5"/>
  <c r="F5"/>
  <c r="E5"/>
  <c r="I4"/>
  <c r="H4"/>
  <c r="D4"/>
  <c r="D38" s="1"/>
  <c r="C4"/>
  <c r="C38" s="1"/>
  <c r="E38" s="1"/>
  <c r="E4" l="1"/>
  <c r="F6"/>
  <c r="F4" s="1"/>
</calcChain>
</file>

<file path=xl/sharedStrings.xml><?xml version="1.0" encoding="utf-8"?>
<sst xmlns="http://schemas.openxmlformats.org/spreadsheetml/2006/main" count="48" uniqueCount="48">
  <si>
    <t xml:space="preserve">Проект "Народный бюджет" 2022 год </t>
  </si>
  <si>
    <t>№ п/п</t>
  </si>
  <si>
    <t>Наименование</t>
  </si>
  <si>
    <t>Стоимость, руб.</t>
  </si>
  <si>
    <t>Всего</t>
  </si>
  <si>
    <t>областной 70%</t>
  </si>
  <si>
    <t xml:space="preserve">местный 30% </t>
  </si>
  <si>
    <t>физ.лица 5%</t>
  </si>
  <si>
    <t>юр. лица</t>
  </si>
  <si>
    <t>м</t>
  </si>
  <si>
    <t>Богородское с/п</t>
  </si>
  <si>
    <t>Летняя сцена в д. Марковская (Авксентьевский ДК)</t>
  </si>
  <si>
    <t>Обустройство места отдыха в с. Богородское</t>
  </si>
  <si>
    <t>Строительство детской площадки в д. Малая Гора</t>
  </si>
  <si>
    <t>Высоковское с/п</t>
  </si>
  <si>
    <t>Общественное место</t>
  </si>
  <si>
    <t>Освещение улиц</t>
  </si>
  <si>
    <t>Сельское поселение Устьянское</t>
  </si>
  <si>
    <t>Благоустройство зоны отдыха "Площадь Историческая" в с. Устье</t>
  </si>
  <si>
    <t>Вне СЕТИ: игротека настольных игр</t>
  </si>
  <si>
    <t>-</t>
  </si>
  <si>
    <t>Обустройство контейнерных площадок в с. Устье</t>
  </si>
  <si>
    <t>Приобретение и установка мемориальных плит с именами воинов, не вернувшихся с ВОВ, в с. Никола Корень (3 этап)</t>
  </si>
  <si>
    <t>Ремонт навеса над колодцем в мкрн. Лесозавод</t>
  </si>
  <si>
    <t>Строительство ограждения детской площадки в с. Устье на ул. Крестьянская</t>
  </si>
  <si>
    <t>Строительство плота-понтона в с.Устье, ул. Набережная, д. 10</t>
  </si>
  <si>
    <t>Уборка старых аварийных деревьев с территории общественно-значимых мест с. Устье</t>
  </si>
  <si>
    <t>Троицкое с/п</t>
  </si>
  <si>
    <t>Благоустройство общественной территории детской площадки в д. Афанасовская</t>
  </si>
  <si>
    <t>Благоустройство сквера памятного знака к 50-летию со дня гибели земляков в авиакатастрофе 1968 года</t>
  </si>
  <si>
    <t>Благоустройство территории детской площадки в с. Бережное</t>
  </si>
  <si>
    <t>Обустройство контейнерных площадок в с. Бережное</t>
  </si>
  <si>
    <t xml:space="preserve">Строительство беседки в д. Афанасовская </t>
  </si>
  <si>
    <t>Усть-Кубинский р-н</t>
  </si>
  <si>
    <t>Приобретение и доставка колец для колодца д. Кузнечеевская</t>
  </si>
  <si>
    <t>Замена насоса на скважине в с. Старое</t>
  </si>
  <si>
    <t>Водопроводная сеть от ул. Профсоюзная до ул. Центральная в с. Устье</t>
  </si>
  <si>
    <t>Ремонт водопроводной сети по ул. Яковлева в с. Заднее</t>
  </si>
  <si>
    <t>Ремонт водопроводной сети по ул. Молодежная в с. Заднее</t>
  </si>
  <si>
    <t>Ремонт водопроводной сети ул. Пролетарская - ул. Заречная в с. Устье</t>
  </si>
  <si>
    <t>Ремонт водопроводной сети ул. Речной переулок в с. Устье</t>
  </si>
  <si>
    <t>Ремонт тепловых сетей у аварийно-спасательной службы</t>
  </si>
  <si>
    <t>Ремонт тепловых сетей у д. 17 по ул. Зеленая в с. Устье</t>
  </si>
  <si>
    <t>Ремонт тепловых сетей у д. 17 по ул. Коммунаров в с. Устье</t>
  </si>
  <si>
    <t>Утепление теплотрассы у д. 15 по ул. Садовая в с. Никольское</t>
  </si>
  <si>
    <t>Итого 2022 год</t>
  </si>
  <si>
    <t>29 проектов</t>
  </si>
  <si>
    <t>11 проектов район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</si>
</sst>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wrapText="1"/>
    </xf>
    <xf numFmtId="4" fontId="1" fillId="2" borderId="6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" fontId="0" fillId="2" borderId="6" xfId="0" applyNumberFormat="1" applyFill="1" applyBorder="1" applyAlignment="1">
      <alignment horizontal="left" vertical="center"/>
    </xf>
    <xf numFmtId="4" fontId="0" fillId="2" borderId="6" xfId="0" applyNumberFormat="1" applyFont="1" applyFill="1" applyBorder="1" applyAlignment="1">
      <alignment horizontal="left" vertical="center"/>
    </xf>
    <xf numFmtId="4" fontId="0" fillId="2" borderId="6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" fontId="0" fillId="3" borderId="6" xfId="0" applyNumberForma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left" vertical="center"/>
    </xf>
    <xf numFmtId="4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/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left" vertical="center"/>
    </xf>
    <xf numFmtId="4" fontId="0" fillId="4" borderId="1" xfId="0" applyNumberFormat="1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Alignment="1">
      <alignment vertical="justify"/>
    </xf>
    <xf numFmtId="4" fontId="0" fillId="4" borderId="6" xfId="0" applyNumberFormat="1" applyFill="1" applyBorder="1" applyAlignment="1">
      <alignment horizontal="left" vertical="center"/>
    </xf>
    <xf numFmtId="4" fontId="0" fillId="4" borderId="6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4" fontId="0" fillId="4" borderId="6" xfId="0" applyNumberFormat="1" applyFill="1" applyBorder="1"/>
    <xf numFmtId="0" fontId="0" fillId="4" borderId="0" xfId="0" applyFill="1" applyAlignment="1">
      <alignment wrapText="1"/>
    </xf>
    <xf numFmtId="0" fontId="2" fillId="4" borderId="6" xfId="0" applyFont="1" applyFill="1" applyBorder="1" applyAlignment="1">
      <alignment horizontal="justify"/>
    </xf>
    <xf numFmtId="4" fontId="3" fillId="4" borderId="6" xfId="0" applyNumberFormat="1" applyFont="1" applyFill="1" applyBorder="1" applyAlignment="1">
      <alignment horizontal="left" vertical="center" wrapText="1"/>
    </xf>
    <xf numFmtId="4" fontId="0" fillId="4" borderId="6" xfId="0" applyNumberFormat="1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top" wrapText="1"/>
    </xf>
    <xf numFmtId="4" fontId="0" fillId="4" borderId="6" xfId="0" applyNumberFormat="1" applyFill="1" applyBorder="1" applyAlignment="1">
      <alignment horizontal="left" vertical="top"/>
    </xf>
    <xf numFmtId="4" fontId="0" fillId="4" borderId="6" xfId="0" applyNumberFormat="1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" fontId="1" fillId="5" borderId="6" xfId="0" applyNumberFormat="1" applyFont="1" applyFill="1" applyBorder="1" applyAlignment="1">
      <alignment horizontal="left" vertical="top"/>
    </xf>
    <xf numFmtId="4" fontId="0" fillId="5" borderId="6" xfId="0" applyNumberFormat="1" applyFont="1" applyFill="1" applyBorder="1" applyAlignment="1">
      <alignment horizontal="left" vertical="top"/>
    </xf>
    <xf numFmtId="4" fontId="0" fillId="5" borderId="6" xfId="0" applyNumberFormat="1" applyFill="1" applyBorder="1"/>
    <xf numFmtId="0" fontId="0" fillId="6" borderId="6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top" wrapText="1"/>
    </xf>
    <xf numFmtId="4" fontId="0" fillId="6" borderId="6" xfId="0" applyNumberFormat="1" applyFill="1" applyBorder="1" applyAlignment="1">
      <alignment horizontal="left" vertical="top"/>
    </xf>
    <xf numFmtId="4" fontId="0" fillId="6" borderId="6" xfId="0" applyNumberFormat="1" applyFont="1" applyFill="1" applyBorder="1" applyAlignment="1">
      <alignment horizontal="left" vertical="top"/>
    </xf>
    <xf numFmtId="4" fontId="0" fillId="6" borderId="6" xfId="0" applyNumberFormat="1" applyFill="1" applyBorder="1"/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4" fontId="1" fillId="7" borderId="6" xfId="0" applyNumberFormat="1" applyFont="1" applyFill="1" applyBorder="1" applyAlignment="1">
      <alignment horizontal="left" vertical="top"/>
    </xf>
    <xf numFmtId="4" fontId="0" fillId="7" borderId="6" xfId="0" applyNumberFormat="1" applyFont="1" applyFill="1" applyBorder="1" applyAlignment="1">
      <alignment horizontal="left" vertical="top"/>
    </xf>
    <xf numFmtId="4" fontId="0" fillId="7" borderId="6" xfId="0" applyNumberFormat="1" applyFill="1" applyBorder="1"/>
    <xf numFmtId="0" fontId="0" fillId="7" borderId="6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top" wrapText="1"/>
    </xf>
    <xf numFmtId="4" fontId="0" fillId="7" borderId="6" xfId="0" applyNumberFormat="1" applyFill="1" applyBorder="1" applyAlignment="1">
      <alignment horizontal="left" vertical="top"/>
    </xf>
    <xf numFmtId="4" fontId="0" fillId="0" borderId="0" xfId="0" applyNumberFormat="1" applyFill="1"/>
    <xf numFmtId="0" fontId="4" fillId="0" borderId="2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X40"/>
  <sheetViews>
    <sheetView tabSelected="1" workbookViewId="0">
      <selection activeCell="D10" sqref="D10"/>
    </sheetView>
  </sheetViews>
  <sheetFormatPr defaultRowHeight="15"/>
  <cols>
    <col min="1" max="1" width="5" customWidth="1"/>
    <col min="2" max="2" width="54.5703125" customWidth="1"/>
    <col min="3" max="3" width="14.140625" customWidth="1"/>
    <col min="4" max="4" width="13.5703125" customWidth="1"/>
    <col min="5" max="5" width="12.28515625" customWidth="1"/>
    <col min="6" max="6" width="11.7109375" customWidth="1"/>
    <col min="7" max="7" width="10.7109375" customWidth="1"/>
    <col min="8" max="8" width="12.42578125" customWidth="1"/>
    <col min="9" max="9" width="5.42578125" customWidth="1"/>
    <col min="10" max="10" width="11.42578125" bestFit="1" customWidth="1"/>
  </cols>
  <sheetData>
    <row r="1" spans="1:1402">
      <c r="A1" s="1" t="s">
        <v>0</v>
      </c>
      <c r="B1" s="1"/>
      <c r="C1" s="1"/>
      <c r="D1" s="1"/>
      <c r="E1" s="1"/>
      <c r="F1" s="1"/>
      <c r="G1" s="1"/>
    </row>
    <row r="2" spans="1:1402" ht="15" customHeight="1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</row>
    <row r="3" spans="1:1402" ht="30">
      <c r="A3" s="7"/>
      <c r="B3" s="8"/>
      <c r="C3" s="9" t="s">
        <v>4</v>
      </c>
      <c r="D3" s="9" t="s">
        <v>5</v>
      </c>
      <c r="E3" s="9" t="s">
        <v>6</v>
      </c>
      <c r="F3" s="9"/>
      <c r="G3" s="9" t="s">
        <v>7</v>
      </c>
      <c r="H3" s="10" t="s">
        <v>8</v>
      </c>
      <c r="I3" s="11" t="s">
        <v>9</v>
      </c>
    </row>
    <row r="4" spans="1:1402">
      <c r="A4" s="12" t="s">
        <v>10</v>
      </c>
      <c r="B4" s="13"/>
      <c r="C4" s="14">
        <f>C5+C6+C7</f>
        <v>436000</v>
      </c>
      <c r="D4" s="14">
        <f>SUM(D5:D7)</f>
        <v>305200</v>
      </c>
      <c r="E4" s="14">
        <f t="shared" ref="E4:E38" si="0">C4/100*30</f>
        <v>130800</v>
      </c>
      <c r="F4" s="14">
        <f>SUM(F5:F17)</f>
        <v>1024605.9</v>
      </c>
      <c r="G4" s="14">
        <f>SUM(G5:G17)</f>
        <v>204921.18000000002</v>
      </c>
      <c r="H4" s="14">
        <f>SUM(H5:H16)</f>
        <v>0</v>
      </c>
      <c r="I4" s="15">
        <f>SUM(I6:I12)</f>
        <v>2705</v>
      </c>
    </row>
    <row r="5" spans="1:1402" s="22" customFormat="1" ht="17.25" customHeight="1">
      <c r="A5" s="16">
        <v>1</v>
      </c>
      <c r="B5" s="17" t="s">
        <v>11</v>
      </c>
      <c r="C5" s="18">
        <v>130000</v>
      </c>
      <c r="D5" s="19">
        <v>91000</v>
      </c>
      <c r="E5" s="19">
        <f t="shared" si="0"/>
        <v>39000</v>
      </c>
      <c r="F5" s="19">
        <f t="shared" ref="F5:F16" si="1">C5/100*25</f>
        <v>32500</v>
      </c>
      <c r="G5" s="19">
        <f t="shared" ref="G5:G16" si="2">C5/100*5</f>
        <v>6500</v>
      </c>
      <c r="H5" s="20"/>
      <c r="I5" s="21">
        <v>66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</row>
    <row r="6" spans="1:1402" s="22" customFormat="1" ht="30" customHeight="1">
      <c r="A6" s="16">
        <v>2</v>
      </c>
      <c r="B6" s="17" t="s">
        <v>12</v>
      </c>
      <c r="C6" s="18">
        <f>106000</f>
        <v>106000</v>
      </c>
      <c r="D6" s="19">
        <v>74200</v>
      </c>
      <c r="E6" s="19">
        <f t="shared" si="0"/>
        <v>31800</v>
      </c>
      <c r="F6" s="19">
        <f t="shared" si="1"/>
        <v>26500</v>
      </c>
      <c r="G6" s="19">
        <f t="shared" si="2"/>
        <v>5300</v>
      </c>
      <c r="H6" s="20"/>
      <c r="I6" s="21">
        <v>45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</row>
    <row r="7" spans="1:1402" s="22" customFormat="1" ht="33.75" customHeight="1">
      <c r="A7" s="16">
        <v>3</v>
      </c>
      <c r="B7" s="17" t="s">
        <v>13</v>
      </c>
      <c r="C7" s="18">
        <v>200000</v>
      </c>
      <c r="D7" s="19">
        <v>140000</v>
      </c>
      <c r="E7" s="19">
        <f t="shared" si="0"/>
        <v>60000</v>
      </c>
      <c r="F7" s="19">
        <f t="shared" si="1"/>
        <v>50000</v>
      </c>
      <c r="G7" s="19">
        <f t="shared" si="2"/>
        <v>10000</v>
      </c>
      <c r="H7" s="20"/>
      <c r="I7" s="23">
        <v>900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</row>
    <row r="8" spans="1:1402" s="22" customFormat="1" ht="28.5" customHeight="1">
      <c r="A8" s="24" t="s">
        <v>14</v>
      </c>
      <c r="B8" s="25"/>
      <c r="C8" s="26">
        <f>C9+C10</f>
        <v>800000</v>
      </c>
      <c r="D8" s="27">
        <f>SUM(D9:D10)</f>
        <v>560000</v>
      </c>
      <c r="E8" s="28">
        <f t="shared" si="0"/>
        <v>240000</v>
      </c>
      <c r="F8" s="28"/>
      <c r="G8" s="28"/>
      <c r="H8" s="29"/>
      <c r="I8" s="23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</row>
    <row r="9" spans="1:1402" s="32" customFormat="1" ht="34.5" customHeight="1">
      <c r="A9" s="30">
        <v>4</v>
      </c>
      <c r="B9" s="31" t="s">
        <v>15</v>
      </c>
      <c r="C9" s="26">
        <v>540000</v>
      </c>
      <c r="D9" s="28">
        <v>378000</v>
      </c>
      <c r="E9" s="28">
        <f t="shared" si="0"/>
        <v>162000</v>
      </c>
      <c r="F9" s="28">
        <f t="shared" si="1"/>
        <v>135000</v>
      </c>
      <c r="G9" s="28">
        <f t="shared" si="2"/>
        <v>27000</v>
      </c>
      <c r="H9" s="29"/>
      <c r="I9" s="23">
        <v>320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</row>
    <row r="10" spans="1:1402" s="32" customFormat="1" ht="33.75" customHeight="1">
      <c r="A10" s="30">
        <v>5</v>
      </c>
      <c r="B10" s="31" t="s">
        <v>16</v>
      </c>
      <c r="C10" s="26">
        <v>260000</v>
      </c>
      <c r="D10" s="28">
        <v>182000</v>
      </c>
      <c r="E10" s="28">
        <f t="shared" si="0"/>
        <v>78000</v>
      </c>
      <c r="F10" s="28">
        <f t="shared" si="1"/>
        <v>65000</v>
      </c>
      <c r="G10" s="28">
        <f t="shared" si="2"/>
        <v>13000</v>
      </c>
      <c r="H10" s="29"/>
      <c r="I10" s="23">
        <v>1040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</row>
    <row r="11" spans="1:1402" s="32" customFormat="1" ht="23.25" customHeight="1">
      <c r="A11" s="33" t="s">
        <v>17</v>
      </c>
      <c r="B11" s="34"/>
      <c r="C11" s="35">
        <f>SUM(C12:C19)</f>
        <v>3268433.6</v>
      </c>
      <c r="D11" s="36">
        <f>SUM(D12:D19)</f>
        <v>2287903.52</v>
      </c>
      <c r="E11" s="36">
        <f t="shared" si="0"/>
        <v>980530.08</v>
      </c>
      <c r="F11" s="37"/>
      <c r="G11" s="37"/>
      <c r="H11" s="29"/>
      <c r="I11" s="2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</row>
    <row r="12" spans="1:1402" s="42" customFormat="1" ht="33.75" customHeight="1">
      <c r="A12" s="38">
        <v>6</v>
      </c>
      <c r="B12" s="39" t="s">
        <v>18</v>
      </c>
      <c r="C12" s="40">
        <v>345294</v>
      </c>
      <c r="D12" s="37">
        <v>241705.8</v>
      </c>
      <c r="E12" s="37">
        <f t="shared" si="0"/>
        <v>103588.2</v>
      </c>
      <c r="F12" s="37">
        <f t="shared" si="1"/>
        <v>86323.5</v>
      </c>
      <c r="G12" s="37">
        <f t="shared" si="2"/>
        <v>17264.7</v>
      </c>
      <c r="H12" s="41"/>
      <c r="I12" s="23">
        <v>400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</row>
    <row r="13" spans="1:1402" s="42" customFormat="1" ht="28.5" customHeight="1">
      <c r="A13" s="43">
        <v>7</v>
      </c>
      <c r="B13" s="44" t="s">
        <v>19</v>
      </c>
      <c r="C13" s="40">
        <v>85000</v>
      </c>
      <c r="D13" s="37">
        <v>59500</v>
      </c>
      <c r="E13" s="37">
        <f t="shared" si="0"/>
        <v>25500</v>
      </c>
      <c r="F13" s="37">
        <f t="shared" si="1"/>
        <v>21250</v>
      </c>
      <c r="G13" s="37">
        <f t="shared" si="2"/>
        <v>4250</v>
      </c>
      <c r="H13" s="45"/>
      <c r="I13" s="21" t="s">
        <v>20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</row>
    <row r="14" spans="1:1402" s="42" customFormat="1" ht="31.5" customHeight="1">
      <c r="A14" s="43">
        <v>8</v>
      </c>
      <c r="B14" s="46" t="s">
        <v>21</v>
      </c>
      <c r="C14" s="40">
        <v>1800000</v>
      </c>
      <c r="D14" s="37">
        <v>1260000</v>
      </c>
      <c r="E14" s="37">
        <f t="shared" si="0"/>
        <v>540000</v>
      </c>
      <c r="F14" s="37">
        <f t="shared" si="1"/>
        <v>450000</v>
      </c>
      <c r="G14" s="37">
        <f t="shared" si="2"/>
        <v>90000</v>
      </c>
      <c r="H14" s="45"/>
      <c r="I14" s="23">
        <v>206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</row>
    <row r="15" spans="1:1402" s="42" customFormat="1" ht="47.25" customHeight="1">
      <c r="A15" s="43">
        <v>9</v>
      </c>
      <c r="B15" s="44" t="s">
        <v>22</v>
      </c>
      <c r="C15" s="40">
        <v>207432</v>
      </c>
      <c r="D15" s="37">
        <v>145202.4</v>
      </c>
      <c r="E15" s="37">
        <f t="shared" si="0"/>
        <v>62229.600000000006</v>
      </c>
      <c r="F15" s="37">
        <f t="shared" si="1"/>
        <v>51858.000000000007</v>
      </c>
      <c r="G15" s="37">
        <f t="shared" si="2"/>
        <v>10371.6</v>
      </c>
      <c r="H15" s="45"/>
      <c r="I15" s="23">
        <v>186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</row>
    <row r="16" spans="1:1402" s="42" customFormat="1" ht="22.5" customHeight="1">
      <c r="A16" s="43">
        <v>10</v>
      </c>
      <c r="B16" s="47" t="s">
        <v>23</v>
      </c>
      <c r="C16" s="48">
        <v>141308</v>
      </c>
      <c r="D16" s="49">
        <v>98915.6</v>
      </c>
      <c r="E16" s="49">
        <f t="shared" si="0"/>
        <v>42392.399999999994</v>
      </c>
      <c r="F16" s="49">
        <f t="shared" si="1"/>
        <v>35327</v>
      </c>
      <c r="G16" s="49">
        <f t="shared" si="2"/>
        <v>7065.4</v>
      </c>
      <c r="H16" s="4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</row>
    <row r="17" spans="1:1402" s="42" customFormat="1" ht="27.75" customHeight="1">
      <c r="A17" s="43">
        <v>11</v>
      </c>
      <c r="B17" s="50" t="s">
        <v>24</v>
      </c>
      <c r="C17" s="51">
        <v>283389.59999999998</v>
      </c>
      <c r="D17" s="52">
        <v>198372.72</v>
      </c>
      <c r="E17" s="52">
        <f t="shared" si="0"/>
        <v>85016.87999999999</v>
      </c>
      <c r="F17" s="52">
        <f>C17/100*25</f>
        <v>70847.399999999994</v>
      </c>
      <c r="G17" s="52">
        <f>C17/100*5</f>
        <v>14169.48</v>
      </c>
      <c r="H17" s="4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</row>
    <row r="18" spans="1:1402" s="42" customFormat="1" ht="27.75" customHeight="1">
      <c r="A18" s="43">
        <v>12</v>
      </c>
      <c r="B18" s="53" t="s">
        <v>25</v>
      </c>
      <c r="C18" s="51">
        <v>134010</v>
      </c>
      <c r="D18" s="52">
        <v>93807</v>
      </c>
      <c r="E18" s="52">
        <f t="shared" si="0"/>
        <v>40203</v>
      </c>
      <c r="F18" s="52">
        <f>C18/100*25</f>
        <v>33502.5</v>
      </c>
      <c r="G18" s="52">
        <f>C18/100*5</f>
        <v>6700.5</v>
      </c>
      <c r="H18" s="4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</row>
    <row r="19" spans="1:1402" s="42" customFormat="1" ht="27.75" customHeight="1">
      <c r="A19" s="43">
        <v>13</v>
      </c>
      <c r="B19" s="53" t="s">
        <v>26</v>
      </c>
      <c r="C19" s="51">
        <v>272000</v>
      </c>
      <c r="D19" s="52">
        <v>190400</v>
      </c>
      <c r="E19" s="52">
        <f t="shared" si="0"/>
        <v>81600</v>
      </c>
      <c r="F19" s="52">
        <f>C19/100*25</f>
        <v>68000</v>
      </c>
      <c r="G19" s="52">
        <f>C19/100*5</f>
        <v>13600</v>
      </c>
      <c r="H19" s="4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</row>
    <row r="20" spans="1:1402" s="42" customFormat="1" ht="21.75" customHeight="1">
      <c r="A20" s="54" t="s">
        <v>27</v>
      </c>
      <c r="B20" s="55"/>
      <c r="C20" s="56">
        <f>SUM(C21:C25)</f>
        <v>875000</v>
      </c>
      <c r="D20" s="56">
        <f>SUM(D21:D25)</f>
        <v>612500</v>
      </c>
      <c r="E20" s="56">
        <f t="shared" si="0"/>
        <v>262500</v>
      </c>
      <c r="F20" s="57"/>
      <c r="G20" s="57"/>
      <c r="H20" s="58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</row>
    <row r="21" spans="1:1402" s="21" customFormat="1" ht="27.75" customHeight="1">
      <c r="A21" s="59">
        <v>14</v>
      </c>
      <c r="B21" s="60" t="s">
        <v>28</v>
      </c>
      <c r="C21" s="61">
        <f>200000</f>
        <v>200000</v>
      </c>
      <c r="D21" s="62">
        <v>140000</v>
      </c>
      <c r="E21" s="62">
        <f t="shared" si="0"/>
        <v>60000</v>
      </c>
      <c r="F21" s="62"/>
      <c r="G21" s="62"/>
      <c r="H21" s="63"/>
    </row>
    <row r="22" spans="1:1402" s="21" customFormat="1" ht="27.75" customHeight="1">
      <c r="A22" s="59">
        <v>15</v>
      </c>
      <c r="B22" s="60" t="s">
        <v>29</v>
      </c>
      <c r="C22" s="61">
        <v>100000</v>
      </c>
      <c r="D22" s="62">
        <v>70000</v>
      </c>
      <c r="E22" s="62">
        <f t="shared" si="0"/>
        <v>30000</v>
      </c>
      <c r="F22" s="62"/>
      <c r="G22" s="62"/>
      <c r="H22" s="63"/>
    </row>
    <row r="23" spans="1:1402" s="21" customFormat="1" ht="27.75" customHeight="1">
      <c r="A23" s="59">
        <v>16</v>
      </c>
      <c r="B23" s="60" t="s">
        <v>30</v>
      </c>
      <c r="C23" s="61">
        <v>200000</v>
      </c>
      <c r="D23" s="62">
        <v>140000</v>
      </c>
      <c r="E23" s="62">
        <f t="shared" si="0"/>
        <v>60000</v>
      </c>
      <c r="F23" s="62"/>
      <c r="G23" s="62"/>
      <c r="H23" s="63"/>
    </row>
    <row r="24" spans="1:1402" s="21" customFormat="1" ht="27.75" customHeight="1">
      <c r="A24" s="59">
        <v>17</v>
      </c>
      <c r="B24" s="60" t="s">
        <v>31</v>
      </c>
      <c r="C24" s="61">
        <v>300000</v>
      </c>
      <c r="D24" s="62">
        <v>210000</v>
      </c>
      <c r="E24" s="62">
        <f t="shared" si="0"/>
        <v>90000</v>
      </c>
      <c r="F24" s="62"/>
      <c r="G24" s="62"/>
      <c r="H24" s="63"/>
    </row>
    <row r="25" spans="1:1402" s="21" customFormat="1" ht="27.75" customHeight="1">
      <c r="A25" s="59">
        <v>18</v>
      </c>
      <c r="B25" s="60" t="s">
        <v>32</v>
      </c>
      <c r="C25" s="61">
        <v>75000</v>
      </c>
      <c r="D25" s="62">
        <v>52500</v>
      </c>
      <c r="E25" s="62">
        <f t="shared" si="0"/>
        <v>22500</v>
      </c>
      <c r="F25" s="62"/>
      <c r="G25" s="62"/>
      <c r="H25" s="63"/>
    </row>
    <row r="26" spans="1:1402" s="21" customFormat="1" ht="21.75" customHeight="1">
      <c r="A26" s="64" t="s">
        <v>33</v>
      </c>
      <c r="B26" s="65"/>
      <c r="C26" s="66">
        <f>SUM(C27:C37)</f>
        <v>8201933.3100000005</v>
      </c>
      <c r="D26" s="66">
        <f>SUM(D27:D37)</f>
        <v>5741353.3200000003</v>
      </c>
      <c r="E26" s="66">
        <f t="shared" si="0"/>
        <v>2460579.9930000002</v>
      </c>
      <c r="F26" s="67"/>
      <c r="G26" s="67"/>
      <c r="H26" s="68"/>
    </row>
    <row r="27" spans="1:1402" s="21" customFormat="1" ht="30.75" customHeight="1">
      <c r="A27" s="69">
        <v>19</v>
      </c>
      <c r="B27" s="70" t="s">
        <v>34</v>
      </c>
      <c r="C27" s="71">
        <v>50000</v>
      </c>
      <c r="D27" s="67">
        <v>35000</v>
      </c>
      <c r="E27" s="67">
        <f t="shared" si="0"/>
        <v>15000</v>
      </c>
      <c r="F27" s="67"/>
      <c r="G27" s="67"/>
      <c r="H27" s="68"/>
    </row>
    <row r="28" spans="1:1402" s="21" customFormat="1" ht="27.75" customHeight="1">
      <c r="A28" s="69">
        <v>20</v>
      </c>
      <c r="B28" s="70" t="s">
        <v>35</v>
      </c>
      <c r="C28" s="71">
        <v>149984.32999999999</v>
      </c>
      <c r="D28" s="67">
        <v>104989.03</v>
      </c>
      <c r="E28" s="67">
        <f t="shared" si="0"/>
        <v>44995.298999999992</v>
      </c>
      <c r="F28" s="67"/>
      <c r="G28" s="67"/>
      <c r="H28" s="68"/>
    </row>
    <row r="29" spans="1:1402" s="21" customFormat="1" ht="27.75" customHeight="1">
      <c r="A29" s="69">
        <v>21</v>
      </c>
      <c r="B29" s="70" t="s">
        <v>36</v>
      </c>
      <c r="C29" s="71">
        <v>2499734.2000000002</v>
      </c>
      <c r="D29" s="67">
        <v>1749813.94</v>
      </c>
      <c r="E29" s="67">
        <f t="shared" si="0"/>
        <v>749920.26</v>
      </c>
      <c r="F29" s="67"/>
      <c r="G29" s="67"/>
      <c r="H29" s="68"/>
    </row>
    <row r="30" spans="1:1402" s="21" customFormat="1" ht="27.75" customHeight="1">
      <c r="A30" s="69">
        <v>22</v>
      </c>
      <c r="B30" s="70" t="s">
        <v>37</v>
      </c>
      <c r="C30" s="71">
        <v>1187364.3999999999</v>
      </c>
      <c r="D30" s="67">
        <v>831155.08</v>
      </c>
      <c r="E30" s="67">
        <f t="shared" si="0"/>
        <v>356209.31999999995</v>
      </c>
      <c r="F30" s="67"/>
      <c r="G30" s="67"/>
      <c r="H30" s="68"/>
      <c r="J30" s="72"/>
    </row>
    <row r="31" spans="1:1402" s="21" customFormat="1" ht="27.75" customHeight="1">
      <c r="A31" s="69">
        <v>23</v>
      </c>
      <c r="B31" s="70" t="s">
        <v>38</v>
      </c>
      <c r="C31" s="71">
        <v>551100.26</v>
      </c>
      <c r="D31" s="67">
        <v>385770.18</v>
      </c>
      <c r="E31" s="67">
        <f t="shared" si="0"/>
        <v>165330.07799999998</v>
      </c>
      <c r="F31" s="67"/>
      <c r="G31" s="67"/>
      <c r="H31" s="68"/>
    </row>
    <row r="32" spans="1:1402" s="21" customFormat="1" ht="27.75" customHeight="1">
      <c r="A32" s="69">
        <v>24</v>
      </c>
      <c r="B32" s="70" t="s">
        <v>39</v>
      </c>
      <c r="C32" s="71">
        <v>594976.11</v>
      </c>
      <c r="D32" s="67">
        <v>416483.28</v>
      </c>
      <c r="E32" s="67">
        <f t="shared" si="0"/>
        <v>178492.83299999998</v>
      </c>
      <c r="F32" s="67"/>
      <c r="G32" s="67"/>
      <c r="H32" s="68"/>
    </row>
    <row r="33" spans="1:8" s="21" customFormat="1" ht="27.75" customHeight="1">
      <c r="A33" s="69">
        <v>25</v>
      </c>
      <c r="B33" s="70" t="s">
        <v>40</v>
      </c>
      <c r="C33" s="71">
        <v>819100.11</v>
      </c>
      <c r="D33" s="67">
        <v>573370.07999999996</v>
      </c>
      <c r="E33" s="67">
        <f t="shared" si="0"/>
        <v>245730.033</v>
      </c>
      <c r="F33" s="67"/>
      <c r="G33" s="67"/>
      <c r="H33" s="68"/>
    </row>
    <row r="34" spans="1:8" s="21" customFormat="1" ht="27.75" customHeight="1">
      <c r="A34" s="69">
        <v>26</v>
      </c>
      <c r="B34" s="70" t="s">
        <v>41</v>
      </c>
      <c r="C34" s="71">
        <v>295225.64</v>
      </c>
      <c r="D34" s="67">
        <v>206657.95</v>
      </c>
      <c r="E34" s="67">
        <f t="shared" si="0"/>
        <v>88567.69200000001</v>
      </c>
      <c r="F34" s="67"/>
      <c r="G34" s="67"/>
      <c r="H34" s="68"/>
    </row>
    <row r="35" spans="1:8" s="21" customFormat="1" ht="27.75" customHeight="1">
      <c r="A35" s="69">
        <v>27</v>
      </c>
      <c r="B35" s="70" t="s">
        <v>42</v>
      </c>
      <c r="C35" s="71">
        <v>1372042.93</v>
      </c>
      <c r="D35" s="67">
        <v>960430.05</v>
      </c>
      <c r="E35" s="67">
        <f t="shared" si="0"/>
        <v>411612.87900000002</v>
      </c>
      <c r="F35" s="67"/>
      <c r="G35" s="67"/>
      <c r="H35" s="68"/>
    </row>
    <row r="36" spans="1:8" s="21" customFormat="1" ht="27.75" customHeight="1">
      <c r="A36" s="69">
        <v>28</v>
      </c>
      <c r="B36" s="70" t="s">
        <v>43</v>
      </c>
      <c r="C36" s="71">
        <v>499499.64</v>
      </c>
      <c r="D36" s="67">
        <v>349649.75</v>
      </c>
      <c r="E36" s="67">
        <f t="shared" si="0"/>
        <v>149849.89199999999</v>
      </c>
      <c r="F36" s="67"/>
      <c r="G36" s="67"/>
      <c r="H36" s="68"/>
    </row>
    <row r="37" spans="1:8" s="21" customFormat="1" ht="27.75" customHeight="1">
      <c r="A37" s="69">
        <v>29</v>
      </c>
      <c r="B37" s="70" t="s">
        <v>44</v>
      </c>
      <c r="C37" s="71">
        <v>182905.69</v>
      </c>
      <c r="D37" s="67">
        <v>128033.98</v>
      </c>
      <c r="E37" s="67">
        <f t="shared" si="0"/>
        <v>54871.707000000002</v>
      </c>
      <c r="F37" s="67"/>
      <c r="G37" s="67"/>
      <c r="H37" s="68"/>
    </row>
    <row r="38" spans="1:8" ht="18.75">
      <c r="A38" s="73" t="s">
        <v>45</v>
      </c>
      <c r="B38" s="74"/>
      <c r="C38" s="75">
        <f>C4+C11+C20+C26</f>
        <v>12781366.91</v>
      </c>
      <c r="D38" s="75">
        <f>D4+D8+D11+D20+D26</f>
        <v>9506956.8399999999</v>
      </c>
      <c r="E38" s="75">
        <f t="shared" si="0"/>
        <v>3834410.0729999999</v>
      </c>
      <c r="F38" s="75"/>
      <c r="G38" s="75"/>
      <c r="H38" s="75"/>
    </row>
    <row r="39" spans="1:8">
      <c r="A39" t="s">
        <v>46</v>
      </c>
    </row>
    <row r="40" spans="1:8">
      <c r="A40" t="s">
        <v>47</v>
      </c>
    </row>
  </sheetData>
  <mergeCells count="10">
    <mergeCell ref="A11:B11"/>
    <mergeCell ref="A20:B20"/>
    <mergeCell ref="A26:B26"/>
    <mergeCell ref="A38:B38"/>
    <mergeCell ref="A1:G1"/>
    <mergeCell ref="A2:A3"/>
    <mergeCell ref="B2:B3"/>
    <mergeCell ref="C2:H2"/>
    <mergeCell ref="A4:B4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Проекты_2022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Butirina</dc:creator>
  <cp:lastModifiedBy>Butirina</cp:lastModifiedBy>
  <dcterms:created xsi:type="dcterms:W3CDTF">2022-09-13T13:22:30Z</dcterms:created>
  <dcterms:modified xsi:type="dcterms:W3CDTF">2022-09-13T13:22:50Z</dcterms:modified>
</cp:coreProperties>
</file>